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rahafarin\Downloads\"/>
    </mc:Choice>
  </mc:AlternateContent>
  <xr:revisionPtr revIDLastSave="0" documentId="13_ncr:1_{D56BF993-90A9-4715-9814-65885B31697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کارکرد ماهانه شهریور 1402" sheetId="1" r:id="rId1"/>
    <sheet name="فیش حقوقی" sheetId="2" r:id="rId2"/>
  </sheets>
  <definedNames>
    <definedName name="_xlnm._FilterDatabase" localSheetId="0" hidden="1">'کارکرد ماهانه شهریور 1402'!$A$2:$AC$7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6" i="1" l="1"/>
  <c r="Y5" i="1"/>
  <c r="Y4" i="1"/>
  <c r="W16" i="1"/>
  <c r="V14" i="1"/>
  <c r="V15" i="1" s="1"/>
  <c r="Y3" i="1" s="1"/>
  <c r="V16" i="1" l="1"/>
  <c r="D13" i="2" l="1"/>
  <c r="B13" i="2"/>
  <c r="B14" i="2" s="1"/>
  <c r="H28" i="1"/>
  <c r="H27" i="1"/>
  <c r="H26" i="1"/>
  <c r="H25" i="1"/>
  <c r="G18" i="1"/>
  <c r="AC7" i="1"/>
  <c r="AB7" i="1"/>
  <c r="AA7" i="1"/>
  <c r="Z7" i="1"/>
  <c r="X7" i="1"/>
  <c r="W7" i="1"/>
  <c r="V7" i="1"/>
  <c r="G22" i="1" s="1"/>
  <c r="U7" i="1"/>
  <c r="H24" i="1" s="1"/>
  <c r="T7" i="1"/>
  <c r="S7" i="1"/>
  <c r="Q7" i="1"/>
  <c r="P7" i="1"/>
  <c r="G19" i="1" s="1"/>
  <c r="O7" i="1"/>
  <c r="M7" i="1"/>
  <c r="G17" i="1" s="1"/>
  <c r="K7" i="1"/>
  <c r="I7" i="1"/>
  <c r="F7" i="1"/>
  <c r="E7" i="1"/>
  <c r="D7" i="1"/>
  <c r="G6" i="1"/>
  <c r="L6" i="1" s="1"/>
  <c r="G5" i="1"/>
  <c r="H5" i="1" s="1"/>
  <c r="R5" i="1" s="1"/>
  <c r="L4" i="1"/>
  <c r="G4" i="1"/>
  <c r="G7" i="1" s="1"/>
  <c r="Y7" i="1"/>
  <c r="H23" i="1" s="1"/>
  <c r="H32" i="1" s="1"/>
  <c r="L3" i="1"/>
  <c r="H3" i="1"/>
  <c r="H4" i="1" l="1"/>
  <c r="R4" i="1" s="1"/>
  <c r="L5" i="1"/>
  <c r="L7" i="1"/>
  <c r="G20" i="1" s="1"/>
  <c r="H6" i="1"/>
  <c r="R6" i="1" s="1"/>
  <c r="J3" i="1"/>
  <c r="R3" i="1"/>
  <c r="J4" i="1"/>
  <c r="J5" i="1"/>
  <c r="R7" i="1" l="1"/>
  <c r="G21" i="1" s="1"/>
  <c r="J6" i="1"/>
  <c r="H7" i="1"/>
  <c r="J7" i="1"/>
  <c r="G16" i="1" s="1"/>
  <c r="G32" i="1" s="1"/>
  <c r="H3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Asus</author>
  </authors>
  <commentList>
    <comment ref="D2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
اولین عامل محاسبه حقوق و دستمزد که برای هر نفر قابل توافق می باشد . ( به شرطی که از حداقل وزارت کار کمتر نباشد . ) / توجه کنید که حقوق پایه برای 30 روز است </t>
        </r>
      </text>
    </comment>
    <comment ref="E2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برای کارکنانی که بیش از یک سال سابقه کار در این مجموعه را دارند </t>
        </r>
      </text>
    </comment>
    <comment ref="F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عاملی توافقی و بر حسب شرح شغل شخص</t>
        </r>
      </text>
    </comment>
    <comment ref="H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حقوق روزانه بر مبنای حقوق پایه محاسبه می شود.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تعداد روزهایی که برای شخص حقوق در نظر می گیریم / غیبت ها از کارکرد شخص کسر می گردد.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کارکرد ماهانه در هر ماه متفاوت است و از ضرب حقوق روزانه در تهداد روز کارکرد محاسبه می شود.
</t>
        </r>
      </text>
    </comment>
    <comment ref="K2" authorId="0" shapeId="0" xr:uid="{00000000-0006-0000-0000-000007000000}">
      <text>
        <r>
          <rPr>
            <sz val="9"/>
            <color indexed="81"/>
            <rFont val="Tahoma"/>
            <family val="2"/>
          </rPr>
          <t>ابتدا ساعت کار موظفی هر ماه را باید محاسبه کنیم سپس با خالص کارکرد حضور شخص مقایسه کنیم.</t>
        </r>
      </text>
    </comment>
    <comment ref="L2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مبلغ اضافه کاری 40 درصد بیش از ساعت کار عادی می باشد.</t>
        </r>
      </text>
    </comment>
  </commentList>
</comments>
</file>

<file path=xl/sharedStrings.xml><?xml version="1.0" encoding="utf-8"?>
<sst xmlns="http://schemas.openxmlformats.org/spreadsheetml/2006/main" count="94" uniqueCount="67">
  <si>
    <t>شماره پرسنلی</t>
  </si>
  <si>
    <t>نام و نام خانوادگی</t>
  </si>
  <si>
    <t>تاریخ استخدام</t>
  </si>
  <si>
    <t>حقوق پایه</t>
  </si>
  <si>
    <t>پایه سنوات</t>
  </si>
  <si>
    <t>حق سرپرستی</t>
  </si>
  <si>
    <t>حسین محمد پور</t>
  </si>
  <si>
    <t>مصطفی رستم پور</t>
  </si>
  <si>
    <t>نیلوفر عزیزی</t>
  </si>
  <si>
    <t>محمد سرلک</t>
  </si>
  <si>
    <t>1401/01/01</t>
  </si>
  <si>
    <t>حقوق به تبع شغل</t>
  </si>
  <si>
    <t>حقوق روزانه</t>
  </si>
  <si>
    <t>تعداد روز کارکرد</t>
  </si>
  <si>
    <t>کارکرد ماهانه</t>
  </si>
  <si>
    <t>مبلغ اضافه کار</t>
  </si>
  <si>
    <t>تعداد اولاد</t>
  </si>
  <si>
    <t>حق اولاد</t>
  </si>
  <si>
    <t>تعداد روز ماموریت</t>
  </si>
  <si>
    <t>جمع کل حقوق و مزایا</t>
  </si>
  <si>
    <t>حقوق مشمول بیمه</t>
  </si>
  <si>
    <t>بیمه سهم کارگر</t>
  </si>
  <si>
    <t>بیمه سهم کارفرما</t>
  </si>
  <si>
    <t>بیمه بیکاری</t>
  </si>
  <si>
    <t>حقوق مشمول مالیات</t>
  </si>
  <si>
    <t>مالیات</t>
  </si>
  <si>
    <t>مساعده</t>
  </si>
  <si>
    <t>وام</t>
  </si>
  <si>
    <t>جمع کل کسور</t>
  </si>
  <si>
    <t>قابل پرداخت</t>
  </si>
  <si>
    <t xml:space="preserve">فیش حقوقی </t>
  </si>
  <si>
    <t>اطلاعات کارمند</t>
  </si>
  <si>
    <t>اطلاعات مربوط به حقوق</t>
  </si>
  <si>
    <t>مزایا</t>
  </si>
  <si>
    <t>کسور</t>
  </si>
  <si>
    <t xml:space="preserve">حق اولاد </t>
  </si>
  <si>
    <t>حق ماموریت</t>
  </si>
  <si>
    <t>جمع مزایا</t>
  </si>
  <si>
    <t>بیمه سهم کارمند</t>
  </si>
  <si>
    <t>مالیات حقوق</t>
  </si>
  <si>
    <t>جمع کسور</t>
  </si>
  <si>
    <t>سند حسابداری</t>
  </si>
  <si>
    <t>نام حساب معین</t>
  </si>
  <si>
    <t>نام تفصیل</t>
  </si>
  <si>
    <t>بدهکار</t>
  </si>
  <si>
    <t>بستانکار</t>
  </si>
  <si>
    <t>اضافه کار</t>
  </si>
  <si>
    <t>جمع</t>
  </si>
  <si>
    <t>حق بیمه کارفرما23</t>
  </si>
  <si>
    <t>حقوق پرداختنی</t>
  </si>
  <si>
    <t>30% حق بیمه پرداختنی</t>
  </si>
  <si>
    <t xml:space="preserve">j </t>
  </si>
  <si>
    <t xml:space="preserve"> ساعت اضافه کار</t>
  </si>
  <si>
    <t>کارکردماهانه</t>
  </si>
  <si>
    <t>نرخ مالیات حقوق سال 1402</t>
  </si>
  <si>
    <t>1402/03/01</t>
  </si>
  <si>
    <t>1402/01/01</t>
  </si>
  <si>
    <t>حق خواربار</t>
  </si>
  <si>
    <t>حق مسکن</t>
  </si>
  <si>
    <t xml:space="preserve">حق خواربار </t>
  </si>
  <si>
    <t>1402/03/22</t>
  </si>
  <si>
    <t>از</t>
  </si>
  <si>
    <t>تا</t>
  </si>
  <si>
    <t>نرخ مالیات</t>
  </si>
  <si>
    <t>شهریور 1402</t>
  </si>
  <si>
    <t>مالیات متعلقه</t>
  </si>
  <si>
    <t xml:space="preserve">مالیات تجمیعی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</si>
</sst>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_-* #,##0.00\-;_-* &quot;-&quot;??_-;_-@_-"/>
  </numFmts>
  <fonts count="13" x14ac:knownFonts="1">
    <font>
      <sz val="11"/>
      <name val="Calibri"/>
    </font>
    <font>
      <sz val="26"/>
      <color rgb="FF000000"/>
      <name val="B Nazanin"/>
      <charset val="178"/>
    </font>
    <font>
      <sz val="26"/>
      <color rgb="FF002060"/>
      <name val="B Nazanin"/>
      <charset val="178"/>
    </font>
    <font>
      <b/>
      <sz val="26"/>
      <color rgb="FF002060"/>
      <name val="B Nazanin"/>
      <charset val="178"/>
    </font>
    <font>
      <b/>
      <u val="doubleAccounting"/>
      <sz val="26"/>
      <color rgb="FF000000"/>
      <name val="B Nazanin"/>
      <charset val="178"/>
    </font>
    <font>
      <b/>
      <sz val="26"/>
      <color rgb="FFFF0000"/>
      <name val="B Nazanin"/>
      <charset val="178"/>
    </font>
    <font>
      <b/>
      <sz val="26"/>
      <name val="B Nazanin"/>
      <charset val="178"/>
    </font>
    <font>
      <b/>
      <sz val="26"/>
      <color rgb="FF000000"/>
      <name val="B Nazanin"/>
      <charset val="178"/>
    </font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FFD865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rgb="FFD9E3F3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8FABDB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7CAAC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164" fontId="10" fillId="0" borderId="0">
      <alignment vertical="top"/>
      <protection locked="0"/>
    </xf>
    <xf numFmtId="164" fontId="8" fillId="0" borderId="0">
      <alignment vertical="top"/>
      <protection locked="0"/>
    </xf>
  </cellStyleXfs>
  <cellXfs count="68">
    <xf numFmtId="0" fontId="0" fillId="0" borderId="0" xfId="0">
      <alignment vertical="center"/>
    </xf>
    <xf numFmtId="3" fontId="1" fillId="0" borderId="0" xfId="1" applyNumberFormat="1" applyFont="1" applyAlignment="1" applyProtection="1">
      <alignment horizontal="center" vertical="center"/>
    </xf>
    <xf numFmtId="3" fontId="1" fillId="0" borderId="0" xfId="1" applyNumberFormat="1" applyFont="1" applyAlignment="1" applyProtection="1">
      <alignment horizontal="center" vertical="center" wrapText="1"/>
    </xf>
    <xf numFmtId="3" fontId="2" fillId="0" borderId="0" xfId="1" applyNumberFormat="1" applyFont="1" applyAlignment="1" applyProtection="1">
      <alignment horizontal="center" vertical="center"/>
    </xf>
    <xf numFmtId="3" fontId="3" fillId="2" borderId="1" xfId="1" applyNumberFormat="1" applyFont="1" applyFill="1" applyBorder="1" applyAlignment="1" applyProtection="1">
      <alignment horizontal="center" vertical="center"/>
    </xf>
    <xf numFmtId="3" fontId="3" fillId="2" borderId="2" xfId="1" applyNumberFormat="1" applyFont="1" applyFill="1" applyBorder="1" applyAlignment="1" applyProtection="1">
      <alignment horizontal="center" vertical="center"/>
    </xf>
    <xf numFmtId="3" fontId="3" fillId="2" borderId="2" xfId="1" applyNumberFormat="1" applyFont="1" applyFill="1" applyBorder="1" applyAlignment="1" applyProtection="1">
      <alignment horizontal="center" vertical="center" readingOrder="2"/>
    </xf>
    <xf numFmtId="3" fontId="3" fillId="2" borderId="2" xfId="1" applyNumberFormat="1" applyFont="1" applyFill="1" applyBorder="1" applyAlignment="1" applyProtection="1">
      <alignment horizontal="center" vertical="center" wrapText="1"/>
    </xf>
    <xf numFmtId="3" fontId="3" fillId="2" borderId="3" xfId="1" applyNumberFormat="1" applyFont="1" applyFill="1" applyBorder="1" applyAlignment="1" applyProtection="1">
      <alignment horizontal="center" vertical="center"/>
    </xf>
    <xf numFmtId="3" fontId="1" fillId="3" borderId="4" xfId="1" applyNumberFormat="1" applyFont="1" applyFill="1" applyBorder="1" applyAlignment="1" applyProtection="1">
      <alignment horizontal="center" vertical="center"/>
    </xf>
    <xf numFmtId="3" fontId="1" fillId="3" borderId="5" xfId="1" applyNumberFormat="1" applyFont="1" applyFill="1" applyBorder="1" applyAlignment="1" applyProtection="1">
      <alignment horizontal="center" vertical="center"/>
    </xf>
    <xf numFmtId="3" fontId="1" fillId="3" borderId="6" xfId="1" applyNumberFormat="1" applyFont="1" applyFill="1" applyBorder="1" applyAlignment="1" applyProtection="1">
      <alignment horizontal="center" vertical="center"/>
    </xf>
    <xf numFmtId="3" fontId="1" fillId="4" borderId="4" xfId="1" applyNumberFormat="1" applyFont="1" applyFill="1" applyBorder="1" applyAlignment="1" applyProtection="1">
      <alignment horizontal="center" vertical="center"/>
    </xf>
    <xf numFmtId="3" fontId="1" fillId="4" borderId="5" xfId="1" applyNumberFormat="1" applyFont="1" applyFill="1" applyBorder="1" applyAlignment="1" applyProtection="1">
      <alignment horizontal="center" vertical="center"/>
    </xf>
    <xf numFmtId="3" fontId="1" fillId="4" borderId="6" xfId="1" applyNumberFormat="1" applyFont="1" applyFill="1" applyBorder="1" applyAlignment="1" applyProtection="1">
      <alignment horizontal="center" vertical="center"/>
    </xf>
    <xf numFmtId="3" fontId="4" fillId="0" borderId="0" xfId="1" applyNumberFormat="1" applyFont="1" applyAlignment="1" applyProtection="1">
      <alignment horizontal="center" vertical="center"/>
    </xf>
    <xf numFmtId="3" fontId="4" fillId="5" borderId="7" xfId="1" applyNumberFormat="1" applyFont="1" applyFill="1" applyBorder="1" applyAlignment="1" applyProtection="1">
      <alignment horizontal="center" vertical="center"/>
    </xf>
    <xf numFmtId="3" fontId="4" fillId="5" borderId="8" xfId="1" applyNumberFormat="1" applyFont="1" applyFill="1" applyBorder="1" applyAlignment="1" applyProtection="1">
      <alignment horizontal="center" vertical="center"/>
    </xf>
    <xf numFmtId="3" fontId="4" fillId="5" borderId="9" xfId="1" applyNumberFormat="1" applyFont="1" applyFill="1" applyBorder="1" applyAlignment="1" applyProtection="1">
      <alignment horizontal="center" vertical="center"/>
    </xf>
    <xf numFmtId="3" fontId="6" fillId="2" borderId="10" xfId="1" applyNumberFormat="1" applyFont="1" applyFill="1" applyBorder="1" applyAlignment="1" applyProtection="1">
      <alignment horizontal="center" vertical="center"/>
    </xf>
    <xf numFmtId="3" fontId="6" fillId="2" borderId="13" xfId="1" applyNumberFormat="1" applyFont="1" applyFill="1" applyBorder="1" applyAlignment="1" applyProtection="1">
      <alignment horizontal="center" vertical="center"/>
    </xf>
    <xf numFmtId="3" fontId="6" fillId="2" borderId="12" xfId="1" applyNumberFormat="1" applyFont="1" applyFill="1" applyBorder="1" applyAlignment="1" applyProtection="1">
      <alignment horizontal="center" vertical="center"/>
    </xf>
    <xf numFmtId="3" fontId="1" fillId="3" borderId="14" xfId="1" applyNumberFormat="1" applyFont="1" applyFill="1" applyBorder="1" applyAlignment="1" applyProtection="1">
      <alignment horizontal="center" vertical="center"/>
    </xf>
    <xf numFmtId="3" fontId="1" fillId="3" borderId="15" xfId="1" applyNumberFormat="1" applyFont="1" applyFill="1" applyBorder="1" applyAlignment="1" applyProtection="1">
      <alignment horizontal="center" vertical="center"/>
    </xf>
    <xf numFmtId="3" fontId="1" fillId="3" borderId="16" xfId="1" applyNumberFormat="1" applyFont="1" applyFill="1" applyBorder="1" applyAlignment="1" applyProtection="1">
      <alignment horizontal="center" vertical="center"/>
    </xf>
    <xf numFmtId="10" fontId="1" fillId="3" borderId="17" xfId="1" applyNumberFormat="1" applyFont="1" applyFill="1" applyBorder="1" applyAlignment="1" applyProtection="1">
      <alignment horizontal="center" vertical="center"/>
    </xf>
    <xf numFmtId="3" fontId="1" fillId="3" borderId="18" xfId="1" applyNumberFormat="1" applyFont="1" applyFill="1" applyBorder="1" applyAlignment="1" applyProtection="1">
      <alignment horizontal="center" vertical="center"/>
    </xf>
    <xf numFmtId="3" fontId="7" fillId="7" borderId="13" xfId="1" applyNumberFormat="1" applyFont="1" applyFill="1" applyBorder="1" applyAlignment="1" applyProtection="1">
      <alignment horizontal="center" vertical="center"/>
    </xf>
    <xf numFmtId="3" fontId="7" fillId="8" borderId="13" xfId="1" applyNumberFormat="1" applyFont="1" applyFill="1" applyBorder="1" applyAlignment="1" applyProtection="1">
      <alignment horizontal="center" vertical="center"/>
    </xf>
    <xf numFmtId="3" fontId="7" fillId="9" borderId="13" xfId="1" applyNumberFormat="1" applyFont="1" applyFill="1" applyBorder="1" applyAlignment="1" applyProtection="1">
      <alignment horizontal="center" vertical="center"/>
    </xf>
    <xf numFmtId="3" fontId="7" fillId="10" borderId="13" xfId="1" applyNumberFormat="1" applyFont="1" applyFill="1" applyBorder="1" applyAlignment="1" applyProtection="1">
      <alignment horizontal="center" vertical="center"/>
    </xf>
    <xf numFmtId="3" fontId="7" fillId="11" borderId="13" xfId="1" applyNumberFormat="1" applyFont="1" applyFill="1" applyBorder="1" applyAlignment="1" applyProtection="1">
      <alignment horizontal="center" vertical="center"/>
    </xf>
    <xf numFmtId="10" fontId="1" fillId="3" borderId="19" xfId="1" applyNumberFormat="1" applyFont="1" applyFill="1" applyBorder="1" applyAlignment="1" applyProtection="1">
      <alignment horizontal="center" vertical="center"/>
    </xf>
    <xf numFmtId="3" fontId="1" fillId="3" borderId="20" xfId="1" applyNumberFormat="1" applyFont="1" applyFill="1" applyBorder="1" applyAlignment="1" applyProtection="1">
      <alignment horizontal="center" vertical="center"/>
    </xf>
    <xf numFmtId="3" fontId="1" fillId="3" borderId="21" xfId="1" applyNumberFormat="1" applyFont="1" applyFill="1" applyBorder="1" applyAlignment="1" applyProtection="1">
      <alignment horizontal="center" vertical="center"/>
    </xf>
    <xf numFmtId="3" fontId="7" fillId="8" borderId="22" xfId="1" applyNumberFormat="1" applyFont="1" applyFill="1" applyBorder="1" applyAlignment="1" applyProtection="1">
      <alignment horizontal="center" vertical="center"/>
    </xf>
    <xf numFmtId="3" fontId="7" fillId="9" borderId="22" xfId="1" applyNumberFormat="1" applyFont="1" applyFill="1" applyBorder="1" applyAlignment="1" applyProtection="1">
      <alignment horizontal="center" vertical="center"/>
    </xf>
    <xf numFmtId="3" fontId="7" fillId="10" borderId="22" xfId="1" applyNumberFormat="1" applyFont="1" applyFill="1" applyBorder="1" applyAlignment="1" applyProtection="1">
      <alignment horizontal="center" vertical="center"/>
    </xf>
    <xf numFmtId="3" fontId="7" fillId="11" borderId="22" xfId="1" applyNumberFormat="1" applyFont="1" applyFill="1" applyBorder="1" applyAlignment="1" applyProtection="1">
      <alignment horizontal="center" vertical="center"/>
    </xf>
    <xf numFmtId="3" fontId="7" fillId="12" borderId="23" xfId="1" applyNumberFormat="1" applyFont="1" applyFill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6" borderId="30" xfId="0" applyFont="1" applyFill="1" applyBorder="1" applyAlignment="1">
      <alignment horizontal="center" vertical="center"/>
    </xf>
    <xf numFmtId="0" fontId="9" fillId="7" borderId="30" xfId="0" applyFont="1" applyFill="1" applyBorder="1" applyAlignment="1">
      <alignment horizontal="center" vertical="center"/>
    </xf>
    <xf numFmtId="0" fontId="9" fillId="13" borderId="30" xfId="0" applyFont="1" applyFill="1" applyBorder="1" applyAlignment="1">
      <alignment horizontal="center" vertical="center"/>
    </xf>
    <xf numFmtId="0" fontId="9" fillId="14" borderId="30" xfId="0" applyFont="1" applyFill="1" applyBorder="1" applyAlignment="1">
      <alignment horizontal="center" vertical="center"/>
    </xf>
    <xf numFmtId="0" fontId="9" fillId="6" borderId="13" xfId="0" applyFont="1" applyFill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3" fontId="1" fillId="3" borderId="31" xfId="1" applyNumberFormat="1" applyFont="1" applyFill="1" applyBorder="1" applyAlignment="1" applyProtection="1">
      <alignment horizontal="center" vertical="center"/>
    </xf>
    <xf numFmtId="3" fontId="1" fillId="3" borderId="5" xfId="2" applyNumberFormat="1" applyFont="1" applyFill="1" applyBorder="1" applyAlignment="1" applyProtection="1">
      <alignment horizontal="center" vertical="center"/>
    </xf>
    <xf numFmtId="3" fontId="1" fillId="4" borderId="5" xfId="2" applyNumberFormat="1" applyFont="1" applyFill="1" applyBorder="1" applyAlignment="1" applyProtection="1">
      <alignment horizontal="center" vertical="center"/>
    </xf>
    <xf numFmtId="3" fontId="7" fillId="6" borderId="13" xfId="1" applyNumberFormat="1" applyFont="1" applyFill="1" applyBorder="1" applyAlignment="1" applyProtection="1">
      <alignment horizontal="center" vertical="center"/>
    </xf>
    <xf numFmtId="3" fontId="5" fillId="2" borderId="10" xfId="1" applyNumberFormat="1" applyFont="1" applyFill="1" applyBorder="1" applyAlignment="1" applyProtection="1">
      <alignment horizontal="center" vertical="center"/>
    </xf>
    <xf numFmtId="3" fontId="5" fillId="2" borderId="11" xfId="1" applyNumberFormat="1" applyFont="1" applyFill="1" applyBorder="1" applyAlignment="1" applyProtection="1">
      <alignment horizontal="center" vertical="center"/>
    </xf>
    <xf numFmtId="3" fontId="5" fillId="2" borderId="12" xfId="1" applyNumberFormat="1" applyFont="1" applyFill="1" applyBorder="1" applyAlignment="1" applyProtection="1">
      <alignment horizontal="center" vertical="center"/>
    </xf>
    <xf numFmtId="0" fontId="9" fillId="6" borderId="13" xfId="0" applyFont="1" applyFill="1" applyBorder="1" applyAlignment="1">
      <alignment horizontal="center" vertical="center"/>
    </xf>
    <xf numFmtId="3" fontId="9" fillId="15" borderId="10" xfId="0" applyNumberFormat="1" applyFont="1" applyFill="1" applyBorder="1" applyAlignment="1">
      <alignment horizontal="center" vertical="center"/>
    </xf>
    <xf numFmtId="3" fontId="9" fillId="15" borderId="11" xfId="0" applyNumberFormat="1" applyFont="1" applyFill="1" applyBorder="1" applyAlignment="1">
      <alignment horizontal="center" vertical="center"/>
    </xf>
    <xf numFmtId="3" fontId="9" fillId="15" borderId="12" xfId="0" applyNumberFormat="1" applyFont="1" applyFill="1" applyBorder="1" applyAlignment="1">
      <alignment horizontal="center" vertical="center"/>
    </xf>
    <xf numFmtId="0" fontId="9" fillId="6" borderId="24" xfId="0" applyFont="1" applyFill="1" applyBorder="1" applyAlignment="1">
      <alignment horizontal="center" vertical="center"/>
    </xf>
    <xf numFmtId="0" fontId="9" fillId="6" borderId="25" xfId="0" applyFont="1" applyFill="1" applyBorder="1" applyAlignment="1">
      <alignment horizontal="center" vertical="center"/>
    </xf>
    <xf numFmtId="0" fontId="9" fillId="6" borderId="26" xfId="0" applyFont="1" applyFill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</cellXfs>
  <cellStyles count="3">
    <cellStyle name="Comma" xfId="1" builtinId="3"/>
    <cellStyle name="Comma 2" xfId="2" xr:uid="{00000000-0005-0000-0000-000001000000}"/>
    <cellStyle name="Normal" xfId="0" builtinId="0"/>
  </cellStyles>
  <dxfs count="34">
    <dxf>
      <font>
        <sz val="26"/>
        <color rgb="FF000000"/>
      </font>
      <numFmt numFmtId="3" formatCode="#,##0"/>
      <fill>
        <patternFill patternType="solid">
          <bgColor rgb="FFFFD865"/>
        </patternFill>
      </fill>
      <border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z val="26"/>
        <color rgb="FF000000"/>
      </font>
      <numFmt numFmtId="3" formatCode="#,##0"/>
      <fill>
        <patternFill patternType="solid">
          <bgColor rgb="FFFFD8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26"/>
        <color rgb="FF000000"/>
      </font>
      <numFmt numFmtId="3" formatCode="#,##0"/>
      <fill>
        <patternFill patternType="solid">
          <bgColor rgb="FFFFD8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26"/>
        <color rgb="FF000000"/>
      </font>
      <numFmt numFmtId="3" formatCode="#,##0"/>
      <fill>
        <patternFill patternType="solid">
          <bgColor rgb="FFFFD8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26"/>
        <color rgb="FF000000"/>
      </font>
      <numFmt numFmtId="3" formatCode="#,##0"/>
      <fill>
        <patternFill patternType="solid">
          <bgColor rgb="FFFFD8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26"/>
        <color rgb="FF000000"/>
      </font>
      <numFmt numFmtId="3" formatCode="#,##0"/>
      <fill>
        <patternFill patternType="solid">
          <bgColor rgb="FFFFD8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26"/>
        <color rgb="FF000000"/>
      </font>
      <numFmt numFmtId="3" formatCode="#,##0"/>
      <fill>
        <patternFill patternType="solid">
          <bgColor rgb="FFFFD8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26"/>
        <color rgb="FF000000"/>
      </font>
      <numFmt numFmtId="3" formatCode="#,##0"/>
      <fill>
        <patternFill patternType="solid">
          <bgColor rgb="FFFFD8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26"/>
        <color rgb="FF000000"/>
      </font>
      <numFmt numFmtId="3" formatCode="#,##0"/>
      <fill>
        <patternFill patternType="solid">
          <bgColor rgb="FFFFD8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26"/>
        <color rgb="FF000000"/>
      </font>
      <numFmt numFmtId="3" formatCode="#,##0"/>
      <fill>
        <patternFill patternType="solid">
          <bgColor rgb="FFFFD8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26"/>
        <color rgb="FF000000"/>
      </font>
      <numFmt numFmtId="3" formatCode="#,##0"/>
      <fill>
        <patternFill patternType="solid">
          <bgColor rgb="FFFFD8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26"/>
        <color rgb="FF000000"/>
      </font>
      <numFmt numFmtId="3" formatCode="#,##0"/>
      <fill>
        <patternFill patternType="solid">
          <bgColor rgb="FFFFD8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26"/>
        <color rgb="FF000000"/>
      </font>
      <numFmt numFmtId="3" formatCode="#,##0"/>
      <fill>
        <patternFill patternType="solid">
          <bgColor rgb="FFFFD8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26"/>
        <color rgb="FF000000"/>
      </font>
      <numFmt numFmtId="3" formatCode="#,##0"/>
      <fill>
        <patternFill patternType="solid">
          <bgColor rgb="FFFFD8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26"/>
        <color rgb="FF000000"/>
      </font>
      <numFmt numFmtId="3" formatCode="#,##0"/>
      <fill>
        <patternFill patternType="solid">
          <bgColor rgb="FFFFD8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26"/>
      </font>
      <numFmt numFmtId="3" formatCode="#,##0"/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26"/>
        <color rgb="FF000000"/>
      </font>
      <numFmt numFmtId="3" formatCode="#,##0"/>
      <fill>
        <patternFill patternType="solid">
          <bgColor rgb="FFFFD8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26"/>
        <color rgb="FF000000"/>
      </font>
      <numFmt numFmtId="3" formatCode="#,##0"/>
      <fill>
        <patternFill patternType="solid">
          <bgColor rgb="FFFFD8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26"/>
        <color rgb="FF000000"/>
      </font>
      <numFmt numFmtId="3" formatCode="#,##0"/>
      <fill>
        <patternFill patternType="solid">
          <bgColor rgb="FFFFD8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26"/>
        <color rgb="FF000000"/>
      </font>
      <numFmt numFmtId="3" formatCode="#,##0"/>
      <fill>
        <patternFill patternType="solid">
          <bgColor rgb="FFFFD8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26"/>
        <color rgb="FF000000"/>
      </font>
      <numFmt numFmtId="3" formatCode="#,##0"/>
      <fill>
        <patternFill patternType="solid">
          <bgColor rgb="FFFFD8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26"/>
        <color rgb="FF000000"/>
      </font>
      <numFmt numFmtId="3" formatCode="#,##0"/>
      <fill>
        <patternFill patternType="solid">
          <bgColor rgb="FFFFD8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26"/>
        <color rgb="FF000000"/>
      </font>
      <numFmt numFmtId="3" formatCode="#,##0"/>
      <fill>
        <patternFill patternType="solid">
          <bgColor rgb="FFFFD8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26"/>
        <color rgb="FF000000"/>
      </font>
      <numFmt numFmtId="3" formatCode="#,##0"/>
      <fill>
        <patternFill patternType="solid">
          <bgColor rgb="FFC5E0B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26"/>
        <color rgb="FF000000"/>
      </font>
      <numFmt numFmtId="3" formatCode="#,##0"/>
      <fill>
        <patternFill patternType="solid">
          <bgColor rgb="FFC5E0B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26"/>
        <color rgb="FF000000"/>
      </font>
      <numFmt numFmtId="3" formatCode="#,##0"/>
      <fill>
        <patternFill patternType="solid">
          <bgColor rgb="FFC5E0B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26"/>
        <color rgb="FF000000"/>
      </font>
      <numFmt numFmtId="3" formatCode="#,##0"/>
      <fill>
        <patternFill patternType="solid">
          <bgColor rgb="FFC5E0B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26"/>
        <color rgb="FF000000"/>
      </font>
      <numFmt numFmtId="3" formatCode="#,##0"/>
      <fill>
        <patternFill patternType="solid">
          <bgColor rgb="FFC5E0B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26"/>
        <color rgb="FF000000"/>
      </font>
      <numFmt numFmtId="3" formatCode="#,##0"/>
      <fill>
        <patternFill patternType="solid">
          <bgColor rgb="FFC5E0B3"/>
        </patternFill>
      </fill>
      <border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 style="thin">
          <color indexed="64"/>
        </top>
        <bottom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26"/>
        <color rgb="FF000000"/>
      </font>
      <numFmt numFmtId="3" formatCode="#,##0"/>
      <fill>
        <patternFill patternType="solid">
          <bgColor rgb="FFFFD865"/>
        </patternFill>
      </fill>
    </dxf>
    <dxf>
      <border>
        <left/>
        <right/>
        <top/>
        <bottom style="thin">
          <color indexed="64"/>
        </bottom>
      </border>
    </dxf>
    <dxf>
      <font>
        <b/>
        <sz val="26"/>
        <color rgb="FF002060"/>
      </font>
      <numFmt numFmtId="3" formatCode="#,##0"/>
      <fill>
        <patternFill>
          <bgColor rgb="FFFFCCFF"/>
        </patternFill>
      </fill>
      <border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www.wps.cn/officeDocument/2020/cellImage" Target="NUL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3079750</xdr:colOff>
      <xdr:row>19</xdr:row>
      <xdr:rowOff>530820</xdr:rowOff>
    </xdr:from>
    <xdr:to>
      <xdr:col>15</xdr:col>
      <xdr:colOff>137860</xdr:colOff>
      <xdr:row>23</xdr:row>
      <xdr:rowOff>24804</xdr:rowOff>
    </xdr:to>
    <xdr:pic>
      <xdr:nvPicPr>
        <xdr:cNvPr id="2" name="Picture 13" descr="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t="33654" b="51603"/>
        <a:stretch>
          <a:fillRect/>
        </a:stretch>
      </xdr:blipFill>
      <xdr:spPr>
        <a:xfrm>
          <a:off x="9910942140" y="15008820"/>
          <a:ext cx="11345610" cy="254198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10</xdr:col>
      <xdr:colOff>3175000</xdr:colOff>
      <xdr:row>16</xdr:row>
      <xdr:rowOff>315515</xdr:rowOff>
    </xdr:from>
    <xdr:to>
      <xdr:col>15</xdr:col>
      <xdr:colOff>285750</xdr:colOff>
      <xdr:row>19</xdr:row>
      <xdr:rowOff>506015</xdr:rowOff>
    </xdr:to>
    <xdr:pic>
      <xdr:nvPicPr>
        <xdr:cNvPr id="3" name="Picture 15" descr="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t="11634" b="73933"/>
        <a:stretch>
          <a:fillRect/>
        </a:stretch>
      </xdr:blipFill>
      <xdr:spPr>
        <a:xfrm>
          <a:off x="9910794250" y="12507515"/>
          <a:ext cx="11398250" cy="247650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16</xdr:col>
      <xdr:colOff>1713618</xdr:colOff>
      <xdr:row>18</xdr:row>
      <xdr:rowOff>31751</xdr:rowOff>
    </xdr:from>
    <xdr:to>
      <xdr:col>19</xdr:col>
      <xdr:colOff>126467</xdr:colOff>
      <xdr:row>21</xdr:row>
      <xdr:rowOff>182563</xdr:rowOff>
    </xdr:to>
    <xdr:pic>
      <xdr:nvPicPr>
        <xdr:cNvPr id="4" name="Picture 17" descr=" 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/>
        <a:srcRect t="55020" b="30868"/>
        <a:stretch>
          <a:fillRect/>
        </a:stretch>
      </xdr:blipFill>
      <xdr:spPr>
        <a:xfrm>
          <a:off x="9898094783" y="13747751"/>
          <a:ext cx="8953849" cy="2436812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16</xdr:col>
      <xdr:colOff>1619250</xdr:colOff>
      <xdr:row>14</xdr:row>
      <xdr:rowOff>508000</xdr:rowOff>
    </xdr:from>
    <xdr:to>
      <xdr:col>19</xdr:col>
      <xdr:colOff>29394</xdr:colOff>
      <xdr:row>18</xdr:row>
      <xdr:rowOff>61515</xdr:rowOff>
    </xdr:to>
    <xdr:pic>
      <xdr:nvPicPr>
        <xdr:cNvPr id="5" name="Picture 19" descr=" 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/>
        <a:srcRect t="67618" b="15351"/>
        <a:stretch>
          <a:fillRect/>
        </a:stretch>
      </xdr:blipFill>
      <xdr:spPr>
        <a:xfrm>
          <a:off x="9898191856" y="11176000"/>
          <a:ext cx="8951144" cy="2601515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16</xdr:col>
      <xdr:colOff>1714500</xdr:colOff>
      <xdr:row>20</xdr:row>
      <xdr:rowOff>501054</xdr:rowOff>
    </xdr:from>
    <xdr:to>
      <xdr:col>19</xdr:col>
      <xdr:colOff>157210</xdr:colOff>
      <xdr:row>24</xdr:row>
      <xdr:rowOff>373062</xdr:rowOff>
    </xdr:to>
    <xdr:pic>
      <xdr:nvPicPr>
        <xdr:cNvPr id="6" name="Picture 21" descr=" 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5"/>
        <a:srcRect t="81298"/>
        <a:stretch>
          <a:fillRect/>
        </a:stretch>
      </xdr:blipFill>
      <xdr:spPr>
        <a:xfrm>
          <a:off x="9898064040" y="15741054"/>
          <a:ext cx="8983710" cy="2920008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AC7" headerRowDxfId="33" dataDxfId="31" headerRowBorderDxfId="32" tableBorderDxfId="30" totalsRowBorderDxfId="29" headerRowCellStyle="Comma" dataCellStyle="Comma">
  <autoFilter ref="A2:AC7" xr:uid="{00000000-0009-0000-0100-000001000000}"/>
  <tableColumns count="29">
    <tableColumn id="1" xr3:uid="{00000000-0010-0000-0000-000001000000}" name="شماره پرسنلی" dataDxfId="28" dataCellStyle="Comma"/>
    <tableColumn id="2" xr3:uid="{00000000-0010-0000-0000-000002000000}" name="نام و نام خانوادگی" dataDxfId="27" dataCellStyle="Comma"/>
    <tableColumn id="3" xr3:uid="{00000000-0010-0000-0000-000003000000}" name="تاریخ استخدام" dataDxfId="26" dataCellStyle="Comma"/>
    <tableColumn id="4" xr3:uid="{00000000-0010-0000-0000-000004000000}" name="حقوق پایه" dataDxfId="25" dataCellStyle="Comma"/>
    <tableColumn id="5" xr3:uid="{00000000-0010-0000-0000-000005000000}" name="پایه سنوات" dataDxfId="24" dataCellStyle="Comma"/>
    <tableColumn id="6" xr3:uid="{00000000-0010-0000-0000-000006000000}" name="حق سرپرستی" dataDxfId="23" dataCellStyle="Comma"/>
    <tableColumn id="7" xr3:uid="{00000000-0010-0000-0000-000007000000}" name="حقوق به تبع شغل" dataDxfId="22" dataCellStyle="Comma"/>
    <tableColumn id="8" xr3:uid="{00000000-0010-0000-0000-000008000000}" name="حقوق روزانه" dataDxfId="21" dataCellStyle="Comma"/>
    <tableColumn id="9" xr3:uid="{00000000-0010-0000-0000-000009000000}" name="تعداد روز کارکرد" dataDxfId="20" dataCellStyle="Comma"/>
    <tableColumn id="10" xr3:uid="{00000000-0010-0000-0000-00000A000000}" name="کارکرد ماهانه" dataDxfId="19" dataCellStyle="Comma"/>
    <tableColumn id="11" xr3:uid="{00000000-0010-0000-0000-00000B000000}" name=" ساعت اضافه کار" dataDxfId="18" dataCellStyle="Comma"/>
    <tableColumn id="12" xr3:uid="{00000000-0010-0000-0000-00000C000000}" name="مبلغ اضافه کار" dataDxfId="17" dataCellStyle="Comma"/>
    <tableColumn id="13" xr3:uid="{00000000-0010-0000-0000-00000D000000}" name="حق خواربار" dataDxfId="16" dataCellStyle="Comma"/>
    <tableColumn id="29" xr3:uid="{00000000-0010-0000-0000-00001D000000}" name="حق مسکن" dataDxfId="15" dataCellStyle="Comma"/>
    <tableColumn id="14" xr3:uid="{00000000-0010-0000-0000-00000E000000}" name="تعداد اولاد" dataDxfId="14" dataCellStyle="Comma"/>
    <tableColumn id="15" xr3:uid="{00000000-0010-0000-0000-00000F000000}" name="حق اولاد" dataDxfId="13" dataCellStyle="Comma"/>
    <tableColumn id="16" xr3:uid="{00000000-0010-0000-0000-000010000000}" name="تعداد روز ماموریت" dataDxfId="12" dataCellStyle="Comma"/>
    <tableColumn id="17" xr3:uid="{00000000-0010-0000-0000-000011000000}" name="حق ماموریت" dataDxfId="11" dataCellStyle="Comma"/>
    <tableColumn id="18" xr3:uid="{00000000-0010-0000-0000-000012000000}" name="جمع کل حقوق و مزایا" dataDxfId="10" dataCellStyle="Comma"/>
    <tableColumn id="19" xr3:uid="{00000000-0010-0000-0000-000013000000}" name="حقوق مشمول بیمه" dataDxfId="9" dataCellStyle="Comma"/>
    <tableColumn id="20" xr3:uid="{00000000-0010-0000-0000-000014000000}" name="بیمه سهم کارگر" dataDxfId="8" dataCellStyle="Comma"/>
    <tableColumn id="21" xr3:uid="{00000000-0010-0000-0000-000015000000}" name="بیمه سهم کارفرما" dataDxfId="7" dataCellStyle="Comma"/>
    <tableColumn id="22" xr3:uid="{00000000-0010-0000-0000-000016000000}" name="بیمه بیکاری" dataDxfId="6" dataCellStyle="Comma"/>
    <tableColumn id="23" xr3:uid="{00000000-0010-0000-0000-000017000000}" name="حقوق مشمول مالیات" dataDxfId="5" dataCellStyle="Comma"/>
    <tableColumn id="24" xr3:uid="{00000000-0010-0000-0000-000018000000}" name="مالیات" dataDxfId="4" dataCellStyle="Comma"/>
    <tableColumn id="25" xr3:uid="{00000000-0010-0000-0000-000019000000}" name="مساعده" dataDxfId="3" dataCellStyle="Comma"/>
    <tableColumn id="26" xr3:uid="{00000000-0010-0000-0000-00001A000000}" name="وام" dataDxfId="2" dataCellStyle="Comma"/>
    <tableColumn id="27" xr3:uid="{00000000-0010-0000-0000-00001B000000}" name="جمع کل کسور" dataDxfId="1" dataCellStyle="Comma"/>
    <tableColumn id="28" xr3:uid="{00000000-0010-0000-0000-00001C000000}" name="قابل پرداخت" dataDxfId="0" dataCellStyle="Comm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55911"/>
  </sheetPr>
  <dimension ref="A1:AC37"/>
  <sheetViews>
    <sheetView rightToLeft="1" tabSelected="1" topLeftCell="G12" zoomScale="30" zoomScaleNormal="30" workbookViewId="0">
      <selection activeCell="L12" sqref="L12"/>
    </sheetView>
  </sheetViews>
  <sheetFormatPr defaultColWidth="9.140625" defaultRowHeight="60" customHeight="1" x14ac:dyDescent="0.25"/>
  <cols>
    <col min="1" max="1" width="45.42578125" style="1" customWidth="1"/>
    <col min="2" max="2" width="54.85546875" style="1" customWidth="1"/>
    <col min="3" max="3" width="45.85546875" style="1" customWidth="1"/>
    <col min="4" max="4" width="37.7109375" style="1" customWidth="1"/>
    <col min="5" max="5" width="51.140625" style="1" customWidth="1"/>
    <col min="6" max="6" width="44.85546875" style="1" customWidth="1"/>
    <col min="7" max="7" width="54.42578125" style="1" customWidth="1"/>
    <col min="8" max="8" width="42" style="1" customWidth="1"/>
    <col min="9" max="9" width="52.5703125" style="1" customWidth="1"/>
    <col min="10" max="10" width="45.42578125" style="1" customWidth="1"/>
    <col min="11" max="11" width="50.5703125" style="1" customWidth="1"/>
    <col min="12" max="12" width="47.140625" style="1" customWidth="1"/>
    <col min="13" max="13" width="40.140625" style="1" customWidth="1"/>
    <col min="14" max="14" width="37.7109375" style="1" customWidth="1"/>
    <col min="15" max="15" width="39.140625" style="1" customWidth="1"/>
    <col min="16" max="16" width="34.85546875" style="1" customWidth="1"/>
    <col min="17" max="17" width="54.42578125" style="1" customWidth="1"/>
    <col min="18" max="18" width="42" style="1" customWidth="1"/>
    <col min="19" max="19" width="62" style="1" customWidth="1"/>
    <col min="20" max="20" width="55.85546875" style="1" customWidth="1"/>
    <col min="21" max="21" width="50.140625" style="1" customWidth="1"/>
    <col min="22" max="22" width="53.42578125" style="1" customWidth="1"/>
    <col min="23" max="23" width="41.5703125" style="1" customWidth="1"/>
    <col min="24" max="24" width="60.140625" style="1" customWidth="1"/>
    <col min="25" max="25" width="37.28515625" style="2" customWidth="1"/>
    <col min="26" max="26" width="32" style="1" customWidth="1"/>
    <col min="27" max="27" width="27.7109375" style="1" customWidth="1"/>
    <col min="28" max="28" width="47.140625" style="1" customWidth="1"/>
    <col min="29" max="29" width="43.42578125" style="1" customWidth="1"/>
    <col min="30" max="31" width="25.7109375" style="1" customWidth="1"/>
    <col min="32" max="16384" width="9.140625" style="1"/>
  </cols>
  <sheetData>
    <row r="1" spans="1:29" ht="60" customHeight="1" x14ac:dyDescent="0.25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G1" s="1">
        <v>7</v>
      </c>
      <c r="H1" s="1">
        <v>8</v>
      </c>
      <c r="I1" s="1">
        <v>9</v>
      </c>
      <c r="J1" s="1">
        <v>10</v>
      </c>
      <c r="K1" s="1">
        <v>11</v>
      </c>
      <c r="L1" s="1">
        <v>12</v>
      </c>
      <c r="M1" s="1">
        <v>13</v>
      </c>
      <c r="N1" s="1">
        <v>14</v>
      </c>
      <c r="O1" s="1">
        <v>15</v>
      </c>
      <c r="P1" s="1">
        <v>16</v>
      </c>
      <c r="Q1" s="1">
        <v>17</v>
      </c>
      <c r="R1" s="1">
        <v>18</v>
      </c>
      <c r="S1" s="1">
        <v>19</v>
      </c>
      <c r="T1" s="1">
        <v>20</v>
      </c>
      <c r="U1" s="1">
        <v>21</v>
      </c>
      <c r="V1" s="1">
        <v>22</v>
      </c>
      <c r="W1" s="1">
        <v>23</v>
      </c>
      <c r="X1" s="1">
        <v>24</v>
      </c>
      <c r="Y1" s="1">
        <v>25</v>
      </c>
      <c r="Z1" s="1">
        <v>26</v>
      </c>
      <c r="AA1" s="1">
        <v>27</v>
      </c>
      <c r="AB1" s="1">
        <v>28</v>
      </c>
      <c r="AC1" s="1">
        <v>29</v>
      </c>
    </row>
    <row r="2" spans="1:29" s="3" customFormat="1" ht="60" customHeight="1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5" t="s">
        <v>11</v>
      </c>
      <c r="H2" s="5" t="s">
        <v>12</v>
      </c>
      <c r="I2" s="5" t="s">
        <v>13</v>
      </c>
      <c r="J2" s="5" t="s">
        <v>14</v>
      </c>
      <c r="K2" s="6" t="s">
        <v>52</v>
      </c>
      <c r="L2" s="5" t="s">
        <v>15</v>
      </c>
      <c r="M2" s="5" t="s">
        <v>57</v>
      </c>
      <c r="N2" s="5" t="s">
        <v>58</v>
      </c>
      <c r="O2" s="5" t="s">
        <v>16</v>
      </c>
      <c r="P2" s="5" t="s">
        <v>17</v>
      </c>
      <c r="Q2" s="5" t="s">
        <v>18</v>
      </c>
      <c r="R2" s="5" t="s">
        <v>36</v>
      </c>
      <c r="S2" s="5" t="s">
        <v>19</v>
      </c>
      <c r="T2" s="5" t="s">
        <v>20</v>
      </c>
      <c r="U2" s="5" t="s">
        <v>21</v>
      </c>
      <c r="V2" s="5" t="s">
        <v>22</v>
      </c>
      <c r="W2" s="5" t="s">
        <v>23</v>
      </c>
      <c r="X2" s="5" t="s">
        <v>24</v>
      </c>
      <c r="Y2" s="7" t="s">
        <v>25</v>
      </c>
      <c r="Z2" s="5" t="s">
        <v>26</v>
      </c>
      <c r="AA2" s="5" t="s">
        <v>27</v>
      </c>
      <c r="AB2" s="5" t="s">
        <v>28</v>
      </c>
      <c r="AC2" s="8" t="s">
        <v>29</v>
      </c>
    </row>
    <row r="3" spans="1:29" ht="60" customHeight="1" x14ac:dyDescent="0.25">
      <c r="A3" s="9">
        <v>1001</v>
      </c>
      <c r="B3" s="9" t="s">
        <v>6</v>
      </c>
      <c r="C3" s="9" t="s">
        <v>55</v>
      </c>
      <c r="D3" s="9">
        <v>80000000</v>
      </c>
      <c r="E3" s="9"/>
      <c r="F3" s="10">
        <v>4500000</v>
      </c>
      <c r="G3" s="10">
        <v>84500000</v>
      </c>
      <c r="H3" s="10">
        <f>G3/30</f>
        <v>2816666.6666666665</v>
      </c>
      <c r="I3" s="10">
        <v>31</v>
      </c>
      <c r="J3" s="10">
        <f>H3*I3</f>
        <v>87316666.666666657</v>
      </c>
      <c r="K3" s="10">
        <v>1</v>
      </c>
      <c r="L3" s="10">
        <f>G3/220*1.4*K3</f>
        <v>537727.27272727271</v>
      </c>
      <c r="M3" s="10">
        <v>11000000</v>
      </c>
      <c r="N3" s="10">
        <v>9000000</v>
      </c>
      <c r="O3" s="10">
        <v>1</v>
      </c>
      <c r="P3" s="10">
        <v>5308284</v>
      </c>
      <c r="Q3" s="10"/>
      <c r="R3" s="10">
        <f>H3*Q3</f>
        <v>0</v>
      </c>
      <c r="S3" s="10">
        <v>113162677.93939392</v>
      </c>
      <c r="T3" s="10">
        <v>107854393.93939392</v>
      </c>
      <c r="U3" s="10">
        <v>7549807.5757575752</v>
      </c>
      <c r="V3" s="10">
        <v>21570878.787878785</v>
      </c>
      <c r="W3" s="10">
        <v>3235631.8181818174</v>
      </c>
      <c r="X3" s="52">
        <v>102005590.06060605</v>
      </c>
      <c r="Y3" s="10">
        <f>IF(Table1[[#This Row],[حقوق مشمول مالیات]]&lt;=Y12,0,IF(Table1[[#This Row],[حقوق مشمول مالیات]]&lt;=Y13,(Table1[[#This Row],[حقوق مشمول مالیات]]-Z13)*X13+V12,IF(Table1[[#This Row],[حقوق مشمول مالیات]]&lt;=Y14,(Table1[[#This Row],[حقوق مشمول مالیات]]-Z14)*X14+V13,IF(Table1[[#This Row],[حقوق مشمول مالیات]]&lt;=Y15,(Table1[[#This Row],[حقوق مشمول مالیات]]-Z15)*X15+V14,(Table1[[#This Row],[حقوق مشمول مالیات]]-Z16)*X16+V15))))</f>
        <v>200558.90606060476</v>
      </c>
      <c r="Z3" s="10"/>
      <c r="AA3" s="10"/>
      <c r="AB3" s="10">
        <v>7750366.5818181802</v>
      </c>
      <c r="AC3" s="11">
        <v>105412311.35757574</v>
      </c>
    </row>
    <row r="4" spans="1:29" ht="60" customHeight="1" x14ac:dyDescent="0.25">
      <c r="A4" s="12">
        <v>1002</v>
      </c>
      <c r="B4" s="12" t="s">
        <v>7</v>
      </c>
      <c r="C4" s="12" t="s">
        <v>56</v>
      </c>
      <c r="D4" s="12">
        <v>150000000</v>
      </c>
      <c r="E4" s="12"/>
      <c r="F4" s="13"/>
      <c r="G4" s="13">
        <f>D4+E4+F4</f>
        <v>150000000</v>
      </c>
      <c r="H4" s="13">
        <f t="shared" ref="H4:H6" si="0">G4/30</f>
        <v>5000000</v>
      </c>
      <c r="I4" s="13">
        <v>31</v>
      </c>
      <c r="J4" s="13">
        <f>H4*I4</f>
        <v>155000000</v>
      </c>
      <c r="K4" s="13"/>
      <c r="L4" s="13">
        <f>G4/220*1.4*K4</f>
        <v>0</v>
      </c>
      <c r="M4" s="13">
        <v>11000000</v>
      </c>
      <c r="N4" s="13">
        <v>9000000</v>
      </c>
      <c r="O4" s="13"/>
      <c r="P4" s="13">
        <v>0</v>
      </c>
      <c r="Q4" s="13"/>
      <c r="R4" s="13">
        <f>H4*Q4</f>
        <v>0</v>
      </c>
      <c r="S4" s="13">
        <v>175000000</v>
      </c>
      <c r="T4" s="13">
        <v>175000000</v>
      </c>
      <c r="U4" s="13">
        <v>12250000.000000002</v>
      </c>
      <c r="V4" s="13">
        <v>35000000</v>
      </c>
      <c r="W4" s="13">
        <v>5250000</v>
      </c>
      <c r="X4" s="53">
        <v>162500000</v>
      </c>
      <c r="Y4" s="53">
        <f>IF(Table1[[#This Row],[حقوق مشمول مالیات]]&lt;=Y13,0,IF(Table1[[#This Row],[حقوق مشمول مالیات]]&lt;=Y14,(Table1[[#This Row],[حقوق مشمول مالیات]]-Z14)*X14+V13,IF(Table1[[#This Row],[حقوق مشمول مالیات]]&lt;=Y15,(Table1[[#This Row],[حقوق مشمول مالیات]]-Z15)*X15+V14,IF(Table1[[#This Row],[حقوق مشمول مالیات]]&lt;=Y16,(Table1[[#This Row],[حقوق مشمول مالیات]]-Z16)*X16+V15,(Table1[[#This Row],[حقوق مشمول مالیات]]-Z17)*X17+V16))))</f>
        <v>7374999.8499999996</v>
      </c>
      <c r="Z4" s="13"/>
      <c r="AA4" s="13">
        <v>5000000</v>
      </c>
      <c r="AB4" s="13">
        <v>24625000</v>
      </c>
      <c r="AC4" s="14">
        <v>150375000</v>
      </c>
    </row>
    <row r="5" spans="1:29" ht="60" customHeight="1" x14ac:dyDescent="0.25">
      <c r="A5" s="9">
        <v>1003</v>
      </c>
      <c r="B5" s="9" t="s">
        <v>8</v>
      </c>
      <c r="C5" s="9" t="s">
        <v>10</v>
      </c>
      <c r="D5" s="9">
        <v>130000000</v>
      </c>
      <c r="E5" s="9">
        <v>2100000</v>
      </c>
      <c r="F5" s="10"/>
      <c r="G5" s="10">
        <f t="shared" ref="G5:G6" si="1">D5+E5+F5</f>
        <v>132100000</v>
      </c>
      <c r="H5" s="10">
        <f t="shared" si="0"/>
        <v>4403333.333333333</v>
      </c>
      <c r="I5" s="10">
        <v>31</v>
      </c>
      <c r="J5" s="10">
        <f t="shared" ref="J5:J6" si="2">H5*I5</f>
        <v>136503333.33333331</v>
      </c>
      <c r="K5" s="10">
        <v>5</v>
      </c>
      <c r="L5" s="10">
        <f>G5/220*1.4*K5</f>
        <v>4203181.8181818174</v>
      </c>
      <c r="M5" s="10">
        <v>11000000</v>
      </c>
      <c r="N5" s="10">
        <v>9000000</v>
      </c>
      <c r="O5" s="10">
        <v>3</v>
      </c>
      <c r="P5" s="10">
        <v>15924852</v>
      </c>
      <c r="Q5" s="10"/>
      <c r="R5" s="10">
        <f>H5*Q5</f>
        <v>0</v>
      </c>
      <c r="S5" s="10">
        <v>176631367.15151513</v>
      </c>
      <c r="T5" s="10">
        <v>160706515.15151513</v>
      </c>
      <c r="U5" s="10">
        <v>11249456.060606061</v>
      </c>
      <c r="V5" s="10">
        <v>32141303.030303027</v>
      </c>
      <c r="W5" s="10">
        <v>4821195.4545454532</v>
      </c>
      <c r="X5" s="52">
        <v>164417236.84848481</v>
      </c>
      <c r="Y5" s="10">
        <f>IF(Table1[[#This Row],[حقوق مشمول مالیات]]&lt;=Y12,0,IF(Table1[[#This Row],[حقوق مشمول مالیات]]&lt;=Y13,(Table1[[#This Row],[حقوق مشمول مالیات]]-Z13)*X13+V12,IF(Table1[[#This Row],[حقوق مشمول مالیات]]&lt;=Y14,(Table1[[#This Row],[حقوق مشمول مالیات]]-Z14)*X14+V13,IF(Table1[[#This Row],[حقوق مشمول مالیات]]&lt;=Y15,(Table1[[#This Row],[حقوق مشمول مالیات]]-Z15)*X15+V14,(Table1[[#This Row],[حقوق مشمول مالیات]]-Z16)*X16+V15))))</f>
        <v>7662585.3772727214</v>
      </c>
      <c r="Z5" s="10">
        <v>1000000</v>
      </c>
      <c r="AA5" s="10"/>
      <c r="AB5" s="10">
        <v>19912041.587878782</v>
      </c>
      <c r="AC5" s="11">
        <v>156719325.56363633</v>
      </c>
    </row>
    <row r="6" spans="1:29" ht="60" customHeight="1" x14ac:dyDescent="0.25">
      <c r="A6" s="12">
        <v>1004</v>
      </c>
      <c r="B6" s="12" t="s">
        <v>9</v>
      </c>
      <c r="C6" s="12" t="s">
        <v>60</v>
      </c>
      <c r="D6" s="12">
        <v>53082840</v>
      </c>
      <c r="E6" s="12"/>
      <c r="F6" s="13"/>
      <c r="G6" s="13">
        <f t="shared" si="1"/>
        <v>53082840</v>
      </c>
      <c r="H6" s="13">
        <f t="shared" si="0"/>
        <v>1769428</v>
      </c>
      <c r="I6" s="13">
        <v>10</v>
      </c>
      <c r="J6" s="13">
        <f t="shared" si="2"/>
        <v>17694280</v>
      </c>
      <c r="K6" s="13"/>
      <c r="L6" s="13">
        <f>G6/220*1.4*K6</f>
        <v>0</v>
      </c>
      <c r="M6" s="13">
        <v>3548387.0967741935</v>
      </c>
      <c r="N6" s="13">
        <v>2903225.8064516126</v>
      </c>
      <c r="O6" s="13">
        <v>2</v>
      </c>
      <c r="P6" s="13">
        <v>3424699.3548387098</v>
      </c>
      <c r="Q6" s="13">
        <v>1</v>
      </c>
      <c r="R6" s="13">
        <f>H6*Q6</f>
        <v>1769428</v>
      </c>
      <c r="S6" s="13">
        <v>29340020.258064516</v>
      </c>
      <c r="T6" s="13">
        <v>24145892.903225806</v>
      </c>
      <c r="U6" s="13">
        <v>1690212.5032258066</v>
      </c>
      <c r="V6" s="13">
        <v>4829178.5806451617</v>
      </c>
      <c r="W6" s="13">
        <v>724376.78709677409</v>
      </c>
      <c r="X6" s="53">
        <v>24184448.593548387</v>
      </c>
      <c r="Y6" s="53">
        <f>IF(Table1[[#This Row],[حقوق مشمول مالیات]]&lt;=Y12,0,IF(Table1[[#This Row],[حقوق مشمول مالیات]]&lt;=Y13,(Table1[[#This Row],[حقوق مشمول مالیات]]-Z13)*X13+V12,IF(Table1[[#This Row],[حقوق مشمول مالیات]]&lt;=Y14,(Table1[[#This Row],[حقوق مشمول مالیات]]-Z14)*X14+V13,IF(Table1[[#This Row],[حقوق مشمول مالیات]]&lt;=Y15,(Table1[[#This Row],[حقوق مشمول مالیات]]-Z15)*X15+V14,(Table1[[#This Row],[حقوق مشمول مالیات]]-Z16)*X16+V15))))</f>
        <v>0</v>
      </c>
      <c r="Z6" s="13"/>
      <c r="AA6" s="13"/>
      <c r="AB6" s="13">
        <v>1690212.5032258066</v>
      </c>
      <c r="AC6" s="14">
        <v>27649807.754838709</v>
      </c>
    </row>
    <row r="7" spans="1:29" s="15" customFormat="1" ht="60" customHeight="1" x14ac:dyDescent="0.25">
      <c r="A7" s="16" t="s">
        <v>47</v>
      </c>
      <c r="B7" s="16"/>
      <c r="C7" s="16"/>
      <c r="D7" s="16">
        <f>SUBTOTAL(109,D3:D6)</f>
        <v>413082840</v>
      </c>
      <c r="E7" s="16">
        <f>SUBTOTAL(109,E3:E6)</f>
        <v>2100000</v>
      </c>
      <c r="F7" s="17">
        <f t="shared" ref="F7:K7" si="3">SUBTOTAL(109,F3:F6)</f>
        <v>4500000</v>
      </c>
      <c r="G7" s="17">
        <f t="shared" si="3"/>
        <v>419682840</v>
      </c>
      <c r="H7" s="17">
        <f t="shared" si="3"/>
        <v>13989428</v>
      </c>
      <c r="I7" s="17">
        <f>SUBTOTAL(109,I3:I6)</f>
        <v>103</v>
      </c>
      <c r="J7" s="17">
        <f t="shared" si="3"/>
        <v>396514280</v>
      </c>
      <c r="K7" s="17">
        <f t="shared" si="3"/>
        <v>6</v>
      </c>
      <c r="L7" s="17">
        <f>SUBTOTAL(109,L3:L6)</f>
        <v>4740909.0909090899</v>
      </c>
      <c r="M7" s="17">
        <f>SUBTOTAL(109,M3:M6)</f>
        <v>36548387.096774191</v>
      </c>
      <c r="N7" s="17">
        <v>29903225.806451611</v>
      </c>
      <c r="O7" s="17">
        <f>SUBTOTAL(109,O3:O6)</f>
        <v>6</v>
      </c>
      <c r="P7" s="17">
        <f>SUBTOTAL(109,P3:P6)</f>
        <v>24657835.35483871</v>
      </c>
      <c r="Q7" s="17">
        <f t="shared" ref="Q7" si="4">SUBTOTAL(109,Q3:Q6)</f>
        <v>1</v>
      </c>
      <c r="R7" s="17">
        <f t="shared" ref="R7:S7" si="5">SUBTOTAL(109,R3:R6)</f>
        <v>1769428</v>
      </c>
      <c r="S7" s="17">
        <f t="shared" si="5"/>
        <v>494134065.34897357</v>
      </c>
      <c r="T7" s="17">
        <f t="shared" ref="T7" si="6">SUBTOTAL(109,T3:T6)</f>
        <v>467706801.99413484</v>
      </c>
      <c r="U7" s="17">
        <f t="shared" ref="U7" si="7">SUBTOTAL(109,U3:U6)</f>
        <v>32739476.139589448</v>
      </c>
      <c r="V7" s="17">
        <f t="shared" ref="V7" si="8">SUBTOTAL(109,V3:V6)</f>
        <v>93541360.398826972</v>
      </c>
      <c r="W7" s="17">
        <f t="shared" ref="W7" si="9">SUBTOTAL(109,W3:W6)</f>
        <v>14031204.059824044</v>
      </c>
      <c r="X7" s="17">
        <f>SUBTOTAL(109,X3:X6)</f>
        <v>453107275.50263929</v>
      </c>
      <c r="Y7" s="17">
        <f>SUBTOTAL(109,Y3:Y6)</f>
        <v>15238144.133333325</v>
      </c>
      <c r="Z7" s="17">
        <f t="shared" ref="Z7" si="10">SUBTOTAL(109,Z3:Z6)</f>
        <v>1000000</v>
      </c>
      <c r="AA7" s="17">
        <f t="shared" ref="AA7" si="11">SUBTOTAL(109,AA3:AA6)</f>
        <v>5000000</v>
      </c>
      <c r="AB7" s="17">
        <f t="shared" ref="AB7" si="12">SUBTOTAL(109,AB3:AB6)</f>
        <v>53977620.67292276</v>
      </c>
      <c r="AC7" s="18">
        <f>SUBTOTAL(109,AC3:AC6)</f>
        <v>440156444.67605078</v>
      </c>
    </row>
    <row r="9" spans="1:29" ht="60" customHeight="1" thickBot="1" x14ac:dyDescent="0.3"/>
    <row r="10" spans="1:29" ht="60" customHeight="1" thickBot="1" x14ac:dyDescent="0.3">
      <c r="V10" s="55" t="s">
        <v>54</v>
      </c>
      <c r="W10" s="56"/>
      <c r="X10" s="56"/>
      <c r="Y10" s="56"/>
      <c r="Z10" s="57"/>
    </row>
    <row r="11" spans="1:29" ht="60" customHeight="1" thickBot="1" x14ac:dyDescent="0.3">
      <c r="V11" s="19" t="s">
        <v>66</v>
      </c>
      <c r="W11" s="19" t="s">
        <v>65</v>
      </c>
      <c r="X11" s="19" t="s">
        <v>63</v>
      </c>
      <c r="Y11" s="20" t="s">
        <v>62</v>
      </c>
      <c r="Z11" s="21" t="s">
        <v>61</v>
      </c>
    </row>
    <row r="12" spans="1:29" ht="60" customHeight="1" thickBot="1" x14ac:dyDescent="0.3">
      <c r="V12" s="22">
        <v>0</v>
      </c>
      <c r="W12" s="22">
        <v>0</v>
      </c>
      <c r="X12" s="22">
        <v>0</v>
      </c>
      <c r="Y12" s="23">
        <v>100000000</v>
      </c>
      <c r="Z12" s="24">
        <v>1</v>
      </c>
    </row>
    <row r="13" spans="1:29" ht="60" customHeight="1" thickBot="1" x14ac:dyDescent="0.3">
      <c r="V13" s="22">
        <v>4000000</v>
      </c>
      <c r="W13" s="22">
        <v>4000000</v>
      </c>
      <c r="X13" s="25">
        <v>0.1</v>
      </c>
      <c r="Y13" s="10">
        <v>140000000</v>
      </c>
      <c r="Z13" s="26">
        <v>100000001</v>
      </c>
    </row>
    <row r="14" spans="1:29" ht="60" customHeight="1" thickBot="1" x14ac:dyDescent="0.3">
      <c r="E14" s="54" t="s">
        <v>41</v>
      </c>
      <c r="F14" s="54"/>
      <c r="G14" s="54"/>
      <c r="H14" s="54"/>
      <c r="V14" s="22">
        <f>W14+V13</f>
        <v>17500000</v>
      </c>
      <c r="W14" s="22">
        <v>13500000</v>
      </c>
      <c r="X14" s="25">
        <v>0.15</v>
      </c>
      <c r="Y14" s="10">
        <v>230000000</v>
      </c>
      <c r="Z14" s="26">
        <v>140000001</v>
      </c>
    </row>
    <row r="15" spans="1:29" ht="60" customHeight="1" thickBot="1" x14ac:dyDescent="0.3">
      <c r="E15" s="27" t="s">
        <v>42</v>
      </c>
      <c r="F15" s="27" t="s">
        <v>43</v>
      </c>
      <c r="G15" s="27" t="s">
        <v>44</v>
      </c>
      <c r="H15" s="27" t="s">
        <v>45</v>
      </c>
      <c r="V15" s="22">
        <f>W15+V14</f>
        <v>39500000</v>
      </c>
      <c r="W15" s="22">
        <v>22000000</v>
      </c>
      <c r="X15" s="25">
        <v>0.2</v>
      </c>
      <c r="Y15" s="10">
        <v>340000000</v>
      </c>
      <c r="Z15" s="26">
        <v>230000001</v>
      </c>
    </row>
    <row r="16" spans="1:29" ht="60" customHeight="1" thickBot="1" x14ac:dyDescent="0.3">
      <c r="E16" s="28" t="s">
        <v>53</v>
      </c>
      <c r="F16" s="29"/>
      <c r="G16" s="30">
        <f>J7</f>
        <v>396514280</v>
      </c>
      <c r="H16" s="31"/>
      <c r="V16" s="22">
        <f>W16+V15</f>
        <v>3039499999.6999998</v>
      </c>
      <c r="W16" s="51">
        <f>Y16*X16</f>
        <v>2999999999.6999998</v>
      </c>
      <c r="X16" s="32">
        <v>0.3</v>
      </c>
      <c r="Y16" s="33">
        <v>9999999999</v>
      </c>
      <c r="Z16" s="34">
        <v>340000001</v>
      </c>
    </row>
    <row r="17" spans="5:8" ht="60" customHeight="1" thickBot="1" x14ac:dyDescent="0.3">
      <c r="E17" s="28" t="s">
        <v>59</v>
      </c>
      <c r="F17" s="29"/>
      <c r="G17" s="30">
        <f>M7</f>
        <v>36548387.096774191</v>
      </c>
      <c r="H17" s="31"/>
    </row>
    <row r="18" spans="5:8" ht="60" customHeight="1" x14ac:dyDescent="0.25">
      <c r="E18" s="28" t="s">
        <v>58</v>
      </c>
      <c r="F18" s="29"/>
      <c r="G18" s="30">
        <f>N7</f>
        <v>29903225.806451611</v>
      </c>
      <c r="H18" s="31"/>
    </row>
    <row r="19" spans="5:8" ht="60" customHeight="1" x14ac:dyDescent="0.25">
      <c r="E19" s="28" t="s">
        <v>17</v>
      </c>
      <c r="F19" s="29"/>
      <c r="G19" s="30">
        <f>P7</f>
        <v>24657835.35483871</v>
      </c>
      <c r="H19" s="31"/>
    </row>
    <row r="20" spans="5:8" ht="60" customHeight="1" x14ac:dyDescent="0.25">
      <c r="E20" s="28" t="s">
        <v>46</v>
      </c>
      <c r="F20" s="29"/>
      <c r="G20" s="30">
        <f>L7</f>
        <v>4740909.0909090899</v>
      </c>
      <c r="H20" s="31"/>
    </row>
    <row r="21" spans="5:8" ht="60" customHeight="1" x14ac:dyDescent="0.25">
      <c r="E21" s="28" t="s">
        <v>36</v>
      </c>
      <c r="F21" s="29"/>
      <c r="G21" s="30">
        <f>R7</f>
        <v>1769428</v>
      </c>
      <c r="H21" s="31"/>
    </row>
    <row r="22" spans="5:8" ht="60" customHeight="1" x14ac:dyDescent="0.25">
      <c r="E22" s="28" t="s">
        <v>48</v>
      </c>
      <c r="F22" s="29"/>
      <c r="G22" s="30">
        <f>V7+W7</f>
        <v>107572564.45865102</v>
      </c>
      <c r="H22" s="31"/>
    </row>
    <row r="23" spans="5:8" ht="60" customHeight="1" x14ac:dyDescent="0.25">
      <c r="E23" s="28" t="s">
        <v>39</v>
      </c>
      <c r="F23" s="29"/>
      <c r="G23" s="30"/>
      <c r="H23" s="31">
        <f>Y7</f>
        <v>15238144.133333325</v>
      </c>
    </row>
    <row r="24" spans="5:8" ht="60" customHeight="1" x14ac:dyDescent="0.25">
      <c r="E24" s="28" t="s">
        <v>50</v>
      </c>
      <c r="F24" s="29"/>
      <c r="G24" s="30"/>
      <c r="H24" s="31">
        <f>U7+V7+W7</f>
        <v>140312040.59824046</v>
      </c>
    </row>
    <row r="25" spans="5:8" ht="60" customHeight="1" x14ac:dyDescent="0.25">
      <c r="E25" s="28" t="s">
        <v>49</v>
      </c>
      <c r="F25" s="29" t="s">
        <v>6</v>
      </c>
      <c r="G25" s="30"/>
      <c r="H25" s="31">
        <f>AC3</f>
        <v>105412311.35757574</v>
      </c>
    </row>
    <row r="26" spans="5:8" ht="60" customHeight="1" x14ac:dyDescent="0.25">
      <c r="E26" s="28" t="s">
        <v>49</v>
      </c>
      <c r="F26" s="29" t="s">
        <v>7</v>
      </c>
      <c r="G26" s="30"/>
      <c r="H26" s="31">
        <f>AC4</f>
        <v>150375000</v>
      </c>
    </row>
    <row r="27" spans="5:8" ht="60" customHeight="1" x14ac:dyDescent="0.25">
      <c r="E27" s="28" t="s">
        <v>49</v>
      </c>
      <c r="F27" s="29" t="s">
        <v>8</v>
      </c>
      <c r="G27" s="30"/>
      <c r="H27" s="31">
        <f>AC5</f>
        <v>156719325.56363633</v>
      </c>
    </row>
    <row r="28" spans="5:8" ht="60" customHeight="1" x14ac:dyDescent="0.25">
      <c r="E28" s="28" t="s">
        <v>49</v>
      </c>
      <c r="F28" s="29" t="s">
        <v>9</v>
      </c>
      <c r="G28" s="30"/>
      <c r="H28" s="31">
        <f>AC6</f>
        <v>27649807.754838709</v>
      </c>
    </row>
    <row r="29" spans="5:8" ht="60" customHeight="1" x14ac:dyDescent="0.25">
      <c r="E29" s="28" t="s">
        <v>26</v>
      </c>
      <c r="F29" s="29" t="s">
        <v>8</v>
      </c>
      <c r="G29" s="30"/>
      <c r="H29" s="31">
        <v>1000000</v>
      </c>
    </row>
    <row r="30" spans="5:8" ht="60" customHeight="1" x14ac:dyDescent="0.25">
      <c r="E30" s="28" t="s">
        <v>27</v>
      </c>
      <c r="F30" s="29" t="s">
        <v>7</v>
      </c>
      <c r="G30" s="30"/>
      <c r="H30" s="31">
        <v>5000000</v>
      </c>
    </row>
    <row r="31" spans="5:8" ht="60" customHeight="1" x14ac:dyDescent="0.25">
      <c r="E31" s="35"/>
      <c r="F31" s="36"/>
      <c r="G31" s="37"/>
      <c r="H31" s="38"/>
    </row>
    <row r="32" spans="5:8" ht="60" customHeight="1" x14ac:dyDescent="0.25">
      <c r="E32" s="39" t="s">
        <v>47</v>
      </c>
      <c r="F32" s="39"/>
      <c r="G32" s="39">
        <f>SUM(G16:G31)</f>
        <v>601706629.8076247</v>
      </c>
      <c r="H32" s="39">
        <f>SUM(H17:H31)</f>
        <v>601706629.4076246</v>
      </c>
    </row>
    <row r="36" spans="6:8" ht="60" customHeight="1" x14ac:dyDescent="0.25">
      <c r="H36" s="1">
        <f>G32-H32</f>
        <v>0.40000009536743164</v>
      </c>
    </row>
    <row r="37" spans="6:8" ht="60" customHeight="1" x14ac:dyDescent="0.25">
      <c r="F37" s="1" t="s">
        <v>51</v>
      </c>
    </row>
  </sheetData>
  <mergeCells count="2">
    <mergeCell ref="E14:H14"/>
    <mergeCell ref="V10:Z10"/>
  </mergeCells>
  <pageMargins left="0.7" right="0.7" top="0.75" bottom="0.75" header="0.3" footer="0.3"/>
  <drawing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U15"/>
  <sheetViews>
    <sheetView rightToLeft="1" zoomScale="70" workbookViewId="0">
      <selection activeCell="C11" sqref="C11"/>
    </sheetView>
  </sheetViews>
  <sheetFormatPr defaultColWidth="9.140625" defaultRowHeight="15" x14ac:dyDescent="0.25"/>
  <cols>
    <col min="1" max="1" width="17.85546875" style="40" customWidth="1"/>
    <col min="2" max="2" width="15.140625" style="40" customWidth="1"/>
    <col min="3" max="3" width="16.42578125" style="40" customWidth="1"/>
    <col min="4" max="4" width="22" style="40" customWidth="1"/>
    <col min="5" max="16384" width="9.140625" style="40"/>
  </cols>
  <sheetData>
    <row r="1" spans="1:21" ht="29.25" customHeight="1" x14ac:dyDescent="0.25">
      <c r="A1" s="62" t="s">
        <v>30</v>
      </c>
      <c r="B1" s="63"/>
      <c r="C1" s="63"/>
      <c r="D1" s="64"/>
    </row>
    <row r="2" spans="1:21" x14ac:dyDescent="0.25">
      <c r="A2" s="62" t="s">
        <v>64</v>
      </c>
      <c r="B2" s="63"/>
      <c r="C2" s="63"/>
      <c r="D2" s="64"/>
      <c r="N2" s="41"/>
      <c r="O2" s="41"/>
      <c r="P2" s="41"/>
      <c r="Q2" s="41"/>
      <c r="R2" s="41"/>
      <c r="S2" s="41"/>
      <c r="T2" s="41"/>
      <c r="U2" s="41"/>
    </row>
    <row r="3" spans="1:21" ht="27.75" customHeight="1" x14ac:dyDescent="0.25">
      <c r="A3" s="65" t="s">
        <v>31</v>
      </c>
      <c r="B3" s="66"/>
      <c r="C3" s="66"/>
      <c r="D3" s="67"/>
    </row>
    <row r="4" spans="1:21" ht="24.95" customHeight="1" x14ac:dyDescent="0.25">
      <c r="A4" s="42" t="s">
        <v>1</v>
      </c>
      <c r="B4" s="43" t="s">
        <v>6</v>
      </c>
      <c r="C4" s="44" t="s">
        <v>0</v>
      </c>
      <c r="D4" s="45">
        <v>1001</v>
      </c>
    </row>
    <row r="5" spans="1:21" ht="24.95" customHeight="1" x14ac:dyDescent="0.25">
      <c r="A5" s="58" t="s">
        <v>32</v>
      </c>
      <c r="B5" s="58"/>
      <c r="C5" s="58"/>
      <c r="D5" s="58"/>
    </row>
    <row r="6" spans="1:21" ht="24.95" customHeight="1" x14ac:dyDescent="0.25">
      <c r="A6" s="58" t="s">
        <v>33</v>
      </c>
      <c r="B6" s="58"/>
      <c r="C6" s="58" t="s">
        <v>34</v>
      </c>
      <c r="D6" s="58"/>
    </row>
    <row r="7" spans="1:21" ht="24.95" customHeight="1" x14ac:dyDescent="0.25">
      <c r="A7" s="46" t="s">
        <v>14</v>
      </c>
      <c r="B7" s="47">
        <v>87316666.666666657</v>
      </c>
      <c r="C7" s="46" t="s">
        <v>38</v>
      </c>
      <c r="D7" s="47">
        <v>7549807.5757575752</v>
      </c>
    </row>
    <row r="8" spans="1:21" ht="24.95" customHeight="1" x14ac:dyDescent="0.25">
      <c r="A8" s="46" t="s">
        <v>57</v>
      </c>
      <c r="B8" s="47">
        <v>11000000</v>
      </c>
      <c r="C8" s="46" t="s">
        <v>39</v>
      </c>
      <c r="D8" s="47">
        <v>200559.00606060476</v>
      </c>
    </row>
    <row r="9" spans="1:21" ht="24.95" customHeight="1" x14ac:dyDescent="0.25">
      <c r="A9" s="46" t="s">
        <v>58</v>
      </c>
      <c r="B9" s="47">
        <v>9000000</v>
      </c>
      <c r="C9" s="46" t="s">
        <v>26</v>
      </c>
      <c r="D9" s="47">
        <v>0</v>
      </c>
    </row>
    <row r="10" spans="1:21" ht="24.95" customHeight="1" x14ac:dyDescent="0.25">
      <c r="A10" s="46" t="s">
        <v>35</v>
      </c>
      <c r="B10" s="47">
        <v>5308284</v>
      </c>
      <c r="C10" s="46" t="s">
        <v>27</v>
      </c>
      <c r="D10" s="47">
        <v>0</v>
      </c>
    </row>
    <row r="11" spans="1:21" ht="24.95" customHeight="1" x14ac:dyDescent="0.25">
      <c r="A11" s="46" t="s">
        <v>36</v>
      </c>
      <c r="B11" s="48">
        <v>0</v>
      </c>
      <c r="C11" s="49"/>
      <c r="D11" s="49"/>
    </row>
    <row r="12" spans="1:21" ht="24.95" customHeight="1" x14ac:dyDescent="0.25">
      <c r="A12" s="46" t="s">
        <v>15</v>
      </c>
      <c r="B12" s="47">
        <v>537727.27272727271</v>
      </c>
      <c r="C12" s="50"/>
      <c r="D12" s="50"/>
    </row>
    <row r="13" spans="1:21" ht="24.95" customHeight="1" x14ac:dyDescent="0.25">
      <c r="A13" s="46" t="s">
        <v>37</v>
      </c>
      <c r="B13" s="47">
        <f>SUM(B7:B12)</f>
        <v>113162677.93939392</v>
      </c>
      <c r="C13" s="46" t="s">
        <v>40</v>
      </c>
      <c r="D13" s="47">
        <f>SUM(D7:D12)</f>
        <v>7750366.5818181802</v>
      </c>
    </row>
    <row r="14" spans="1:21" ht="24.95" customHeight="1" x14ac:dyDescent="0.25">
      <c r="A14" s="46" t="s">
        <v>29</v>
      </c>
      <c r="B14" s="59">
        <f>B13-D13</f>
        <v>105412311.35757574</v>
      </c>
      <c r="C14" s="60"/>
      <c r="D14" s="61"/>
    </row>
    <row r="15" spans="1:21" ht="24.95" customHeight="1" x14ac:dyDescent="0.25"/>
  </sheetData>
  <mergeCells count="7">
    <mergeCell ref="A6:B6"/>
    <mergeCell ref="C6:D6"/>
    <mergeCell ref="B14:D14"/>
    <mergeCell ref="A1:D1"/>
    <mergeCell ref="A2:D2"/>
    <mergeCell ref="A3:D3"/>
    <mergeCell ref="A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کارکرد ماهانه شهریور 1402</vt:lpstr>
      <vt:lpstr>فیش حقوقی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rahafarin</dc:creator>
  <cp:lastModifiedBy>rahafarin</cp:lastModifiedBy>
  <dcterms:created xsi:type="dcterms:W3CDTF">2022-10-21T02:20:38Z</dcterms:created>
  <dcterms:modified xsi:type="dcterms:W3CDTF">2023-10-22T08:44:48Z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99ef04667aea4ad6a2051753b324d9ab</vt:lpwstr>
  </property>
</Properties>
</file>